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'Sheet3'!$A$1:$M$162</definedName>
  </definedNames>
  <calcPr fullCalcOnLoad="1"/>
</workbook>
</file>

<file path=xl/sharedStrings.xml><?xml version="1.0" encoding="utf-8"?>
<sst xmlns="http://schemas.openxmlformats.org/spreadsheetml/2006/main" count="345" uniqueCount="228">
  <si>
    <t>YLI HOLDINGS BERHAD</t>
  </si>
  <si>
    <t>Company No.367249 A</t>
  </si>
  <si>
    <t>CONSOLIDATED INCOME STATEMENT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</si>
  <si>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</si>
  <si>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</si>
  <si>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</si>
  <si>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</si>
  <si>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</si>
  <si>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</si>
  <si>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</si>
  <si>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CUMULATIVE QUARTER</t>
  </si>
  <si>
    <t>TO DATE</t>
  </si>
  <si>
    <t>PERIOD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</si>
  <si>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</si>
  <si>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</si>
  <si>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</si>
  <si>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</si>
  <si>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</si>
  <si>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</si>
  <si>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</si>
  <si>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</si>
  <si>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>Interest on borrowings</t>
  </si>
  <si>
    <t>Depreciation and amortisation</t>
  </si>
  <si>
    <t>(d)</t>
  </si>
  <si>
    <t>Exceptional items</t>
  </si>
  <si>
    <t>(e)</t>
  </si>
  <si>
    <t>(f)</t>
  </si>
  <si>
    <t>Operating profit/(loss) before interest on</t>
  </si>
  <si>
    <t>borrowings, depreciation and amortisation,</t>
  </si>
  <si>
    <t>minority interests and extraordinary items</t>
  </si>
  <si>
    <t>exceptional items, income tax,</t>
  </si>
  <si>
    <t>Operating profit/(loss) after interest on</t>
  </si>
  <si>
    <t xml:space="preserve">borrowings, depreciation and amortisation 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</si>
  <si>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</si>
  <si>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</si>
  <si>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</si>
  <si>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</si>
  <si>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</si>
  <si>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</si>
  <si>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(ii)  Less minority interests</t>
  </si>
  <si>
    <t>(j)</t>
  </si>
  <si>
    <t xml:space="preserve">Profit/(loss) after taxation attributable to </t>
  </si>
  <si>
    <t>members of the Company</t>
  </si>
  <si>
    <t>(k)</t>
  </si>
  <si>
    <t>(i)   Extraordinary items</t>
  </si>
  <si>
    <t xml:space="preserve">(iii) Extraordinary items attributable to </t>
  </si>
  <si>
    <t xml:space="preserve">     members of the Company</t>
  </si>
  <si>
    <t>(l)</t>
  </si>
  <si>
    <t>Profit/(loss) after taxation and extraordinary</t>
  </si>
  <si>
    <t>3.</t>
  </si>
  <si>
    <t>Earnings per share based on 2(j) above after</t>
  </si>
  <si>
    <t>deducting any provision for preference</t>
  </si>
  <si>
    <t>dividends, if any:-</t>
  </si>
  <si>
    <t xml:space="preserve">      ordinary shares) (sen)</t>
  </si>
  <si>
    <t>(ii)  Fully diluted (based on</t>
  </si>
  <si>
    <t>CONSOLIDATED BALANCE SHEET</t>
  </si>
  <si>
    <t xml:space="preserve">AS AT </t>
  </si>
  <si>
    <t xml:space="preserve">END OF </t>
  </si>
  <si>
    <t>AS AT</t>
  </si>
  <si>
    <t>PRECEDING</t>
  </si>
  <si>
    <t>FINANCIAL</t>
  </si>
  <si>
    <t xml:space="preserve">YEAR END </t>
  </si>
  <si>
    <t>Fixed Assets</t>
  </si>
  <si>
    <t>Investment in Associated Company</t>
  </si>
  <si>
    <t>Long Term Investments</t>
  </si>
  <si>
    <t>4.</t>
  </si>
  <si>
    <t>Intangible Assets</t>
  </si>
  <si>
    <t>5.</t>
  </si>
  <si>
    <t>Current Assets</t>
  </si>
  <si>
    <t>6.</t>
  </si>
  <si>
    <t>Current Liabilities</t>
  </si>
  <si>
    <t>Goodwill on consolidation</t>
  </si>
  <si>
    <t>Stocks</t>
  </si>
  <si>
    <t>7.</t>
  </si>
  <si>
    <t>8.</t>
  </si>
  <si>
    <t>Shareholders' Fund</t>
  </si>
  <si>
    <t>Share Capital</t>
  </si>
  <si>
    <t>Reserves</t>
  </si>
  <si>
    <t>9.</t>
  </si>
  <si>
    <t>Minority Interests</t>
  </si>
  <si>
    <t>10.</t>
  </si>
  <si>
    <t>Long Term Borrowings</t>
  </si>
  <si>
    <t>11.</t>
  </si>
  <si>
    <t>Other Long Term Liabilities</t>
  </si>
  <si>
    <t>NA</t>
  </si>
  <si>
    <t>(i)   Basic (based on 30,000,000</t>
  </si>
  <si>
    <t xml:space="preserve">     deducting minority interests</t>
  </si>
  <si>
    <t xml:space="preserve">(i)   Profit/(loss) after taxation before </t>
  </si>
  <si>
    <t>items attributable to members of the</t>
  </si>
  <si>
    <t>Company</t>
  </si>
  <si>
    <t>Notes</t>
  </si>
  <si>
    <t>Accounting Policies</t>
  </si>
  <si>
    <t>Exceptional Items</t>
  </si>
  <si>
    <t>There were no exceptional items for the current financial year to date.</t>
  </si>
  <si>
    <t>Extraordinary Items</t>
  </si>
  <si>
    <t>There were no extraordinary items for the current financial year to date.</t>
  </si>
  <si>
    <t>Current</t>
  </si>
  <si>
    <t>Quarter</t>
  </si>
  <si>
    <t>Corresponding</t>
  </si>
  <si>
    <t>Current Year</t>
  </si>
  <si>
    <t>To Date</t>
  </si>
  <si>
    <t>Period</t>
  </si>
  <si>
    <t>Income Tax</t>
  </si>
  <si>
    <t>~  Current year</t>
  </si>
  <si>
    <t>~  Prior year</t>
  </si>
  <si>
    <t>Deferred Tax</t>
  </si>
  <si>
    <t>Pre-acquisition profits</t>
  </si>
  <si>
    <t>There were no pre-acquisition profits for the current financial year to date.</t>
  </si>
  <si>
    <t>Profits on Sale of Investments and/or Properties</t>
  </si>
  <si>
    <t>There were no profit on sale of investments and/or properties for the current financial year to date.</t>
  </si>
  <si>
    <t>Purchase or Disposal of Quoted Securities</t>
  </si>
  <si>
    <t>Changes in the Composition of the Company</t>
  </si>
  <si>
    <t>Status of Corporate Proposals</t>
  </si>
  <si>
    <t>Seasonal or Cyclical Factors</t>
  </si>
  <si>
    <t>Debt and Equity Securities</t>
  </si>
  <si>
    <t>12.</t>
  </si>
  <si>
    <t>of computation adopted in the most recent annual financial statement.</t>
  </si>
  <si>
    <t xml:space="preserve">       Revolving credit</t>
  </si>
  <si>
    <t xml:space="preserve">       Term loan repayable within 12 months</t>
  </si>
  <si>
    <t xml:space="preserve">       Term loan repayable after the next 12 months</t>
  </si>
  <si>
    <t>13.</t>
  </si>
  <si>
    <t>Contingent Liabilities</t>
  </si>
  <si>
    <t>14.</t>
  </si>
  <si>
    <t>Financial Instruments with Off Balance Sheet Risk</t>
  </si>
  <si>
    <t>15.</t>
  </si>
  <si>
    <t>Material Litigation</t>
  </si>
  <si>
    <t>There were no material litigation at the date of this report.</t>
  </si>
  <si>
    <t>16.</t>
  </si>
  <si>
    <t>Segmental Reporting</t>
  </si>
  <si>
    <t>Manufacturing</t>
  </si>
  <si>
    <t>Trading</t>
  </si>
  <si>
    <t>Investment Holding</t>
  </si>
  <si>
    <t>17.</t>
  </si>
  <si>
    <t>Performance</t>
  </si>
  <si>
    <t>18.</t>
  </si>
  <si>
    <t>19.</t>
  </si>
  <si>
    <t>The quarterly financial statements have been prepared based on the accounting policies and methods</t>
  </si>
  <si>
    <t>Preceding Year</t>
  </si>
  <si>
    <t>There were no purchase or disposal of quoted securities for the current financial year to date.</t>
  </si>
  <si>
    <t>Group Borrowings and Debt Securities</t>
  </si>
  <si>
    <t>Material Changes in Quarterly Results as Compared with the Preceding Quarter</t>
  </si>
  <si>
    <t>The figures have not been audited.</t>
  </si>
  <si>
    <t>Share in the results of associated companies</t>
  </si>
  <si>
    <t>and exceptional items but before income tax,</t>
  </si>
  <si>
    <t xml:space="preserve">       Loan I</t>
  </si>
  <si>
    <t xml:space="preserve">       Loan II</t>
  </si>
  <si>
    <t xml:space="preserve">        Employed</t>
  </si>
  <si>
    <t xml:space="preserve">           Total </t>
  </si>
  <si>
    <t xml:space="preserve">          Assets</t>
  </si>
  <si>
    <t xml:space="preserve">         Profit</t>
  </si>
  <si>
    <t xml:space="preserve">        Before</t>
  </si>
  <si>
    <t xml:space="preserve">          Tax</t>
  </si>
  <si>
    <t xml:space="preserve">             RM'000</t>
  </si>
  <si>
    <t xml:space="preserve">       RM'000</t>
  </si>
  <si>
    <t xml:space="preserve">         RM'000</t>
  </si>
  <si>
    <t xml:space="preserve"> </t>
  </si>
  <si>
    <t>Prospects</t>
  </si>
  <si>
    <t xml:space="preserve">       Company No.367249 A</t>
  </si>
  <si>
    <t>31/3/1999</t>
  </si>
  <si>
    <t>Investment properties</t>
  </si>
  <si>
    <t>Other investments</t>
  </si>
  <si>
    <t>Clearing fund</t>
  </si>
  <si>
    <t>Deferred expenditure</t>
  </si>
  <si>
    <t>Trade debtors</t>
  </si>
  <si>
    <t>Other debtors and deposits</t>
  </si>
  <si>
    <t>Deposit with bank/financial institution</t>
  </si>
  <si>
    <t>Short term Investments</t>
  </si>
  <si>
    <t>Cash and bank balances</t>
  </si>
  <si>
    <t>Trade creditors</t>
  </si>
  <si>
    <t>Others creditors and accruals</t>
  </si>
  <si>
    <t>Short term borrowings</t>
  </si>
  <si>
    <t>Provision for taxation</t>
  </si>
  <si>
    <t>Proposed dividend</t>
  </si>
  <si>
    <t xml:space="preserve">Net Current Assets </t>
  </si>
  <si>
    <t>Share premium</t>
  </si>
  <si>
    <t>Revaluation reserve</t>
  </si>
  <si>
    <t>Capital reserve</t>
  </si>
  <si>
    <t>Statutory reserve</t>
  </si>
  <si>
    <t>Retained profit</t>
  </si>
  <si>
    <t>Net Tangible Assets Per Share(sen)</t>
  </si>
  <si>
    <t>Short Term Borrowings</t>
  </si>
  <si>
    <t>*</t>
  </si>
  <si>
    <t>Total Term Loans</t>
  </si>
  <si>
    <t>20.</t>
  </si>
  <si>
    <t>By Order of the Board</t>
  </si>
  <si>
    <t>MOLLY GUNN CHIT GEOK</t>
  </si>
  <si>
    <t>Secretary</t>
  </si>
  <si>
    <t>All Group Borrowings are denominated in Ringgit.</t>
  </si>
  <si>
    <t>There were no financial instruments with off balance sheet risk at the date of this report.</t>
  </si>
  <si>
    <t xml:space="preserve">                                                                                              </t>
  </si>
  <si>
    <t>Quarterly report on consolidated results for the 3rd financial quarter ended 31 December 1999.</t>
  </si>
  <si>
    <t>31/12/1999</t>
  </si>
  <si>
    <t>31/12/1998</t>
  </si>
  <si>
    <t>report.</t>
  </si>
  <si>
    <t>There were no corporate proposals announced but not completed as at the date of issue of this</t>
  </si>
  <si>
    <t>(iii)  Revolving credit is covered by Corporate Guarantee from the Holding Company.</t>
  </si>
  <si>
    <t>Profit Forecast and Profit Guarantee</t>
  </si>
  <si>
    <t>Dividend</t>
  </si>
  <si>
    <t>(ii)   Term Loan II is covered by Corporate Guarantee from the Holding Company.</t>
  </si>
  <si>
    <t>turnover for the quarter.</t>
  </si>
  <si>
    <t xml:space="preserve">In the opinion of the Directors, no item, transaction or event of a material and unusual nature has </t>
  </si>
  <si>
    <t>arisen which would affect substantially the results of the operations of the Group for the period</t>
  </si>
  <si>
    <t>between 31 December 1999 to the date of this report.</t>
  </si>
  <si>
    <t>No dividend has been declared at the date of this report.</t>
  </si>
  <si>
    <t>The Holding Company has given guarantees amounting to RM44,205,000 to banks on behalf of</t>
  </si>
  <si>
    <t>certain subsidiary companies to secure facilities of which RM10,461,688 was utilised.</t>
  </si>
  <si>
    <t>as compared to RM5.12 million in the previous quarter.  The increase is attributed mainly to higher</t>
  </si>
  <si>
    <t>Profit before tax for the quarter under review has increased by approximately 41% to RM7.24 million</t>
  </si>
  <si>
    <t>Penang, 27 January 2000</t>
  </si>
  <si>
    <t>There were no changes in the composition of the Company for the current financial year to date.</t>
  </si>
  <si>
    <t>The Group operations were not significantly affected by unusual seasonality or cyclicality factors.</t>
  </si>
  <si>
    <t>There were no repayment of debt and equity securities, share buy-backs, share cancellations, share</t>
  </si>
  <si>
    <t xml:space="preserve">held as treasury shares and resale of treasury shares for the current financial year to date.  </t>
  </si>
  <si>
    <t>Not applicable because in the Company's approval for listing, the profit forecast required by</t>
  </si>
  <si>
    <t>exercise of the Employees' Share Option Scheme by the employees of the Group.</t>
  </si>
  <si>
    <t>For the nine months ended 31 Dec.1999, the Group recorded a turnover and profit before tax of</t>
  </si>
  <si>
    <t xml:space="preserve">RM49.4 million and RM14.8 million respectively.  The higher profit level is attributed to increase in </t>
  </si>
  <si>
    <t xml:space="preserve">turnover and improvement in productivity.  Both earnings per share and net tangible asset per share </t>
  </si>
  <si>
    <t>at 37.25 sen and RM2.42, respectively, have also shown significant improvement as compard to</t>
  </si>
  <si>
    <t>the previous financial year ended 31 March 1999.</t>
  </si>
  <si>
    <t>guaranteed maintainable profit of RM5.936 million.</t>
  </si>
  <si>
    <t xml:space="preserve">The Group's profit before taxation to date of RM14.83 million has already exceeded the </t>
  </si>
  <si>
    <t>Based on results achieved so far, the Group is confident that its overall performance for the year</t>
  </si>
  <si>
    <t xml:space="preserve">ending 31 March 2000 to be substantially better than the previous financial year ended </t>
  </si>
  <si>
    <t>31 March 1999.</t>
  </si>
  <si>
    <t>the Securities Commission was up to financial year ended 31 March 1999.</t>
  </si>
  <si>
    <t xml:space="preserve">38,000 ordinary shares of RM1 each were issued and allotted on 17 January 2000 in respect of the </t>
  </si>
  <si>
    <t>(i)    Term Loan I is secured by 1st legal charge over a terrace factory of a subsidiary company.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</si>
</sst>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</numFmts>
  <fonts count="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1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15" applyBorder="1" applyAlignment="1">
      <alignment/>
    </xf>
    <xf numFmtId="41" fontId="0" fillId="0" borderId="1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3" xfId="0" applyNumberFormat="1" applyBorder="1" applyAlignment="1">
      <alignment horizontal="right"/>
    </xf>
    <xf numFmtId="0" fontId="0" fillId="0" borderId="0" xfId="0" applyAlignment="1">
      <alignment horizontal="center"/>
    </xf>
    <xf numFmtId="41" fontId="0" fillId="0" borderId="4" xfId="0" applyNumberFormat="1" applyBorder="1" applyAlignment="1">
      <alignment/>
    </xf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0" xfId="15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3" fontId="0" fillId="0" borderId="3" xfId="0" applyNumberFormat="1" applyBorder="1" applyAlignment="1">
      <alignment horizontal="right"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15" fontId="2" fillId="0" borderId="0" xfId="0" applyNumberFormat="1" applyFont="1" applyAlignment="1">
      <alignment horizontal="right"/>
    </xf>
    <xf numFmtId="15" fontId="2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41" fontId="0" fillId="0" borderId="4" xfId="15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3" xfId="15" applyNumberFormat="1" applyBorder="1" applyAlignment="1">
      <alignment/>
    </xf>
    <xf numFmtId="41" fontId="0" fillId="0" borderId="0" xfId="15" applyNumberFormat="1" applyAlignment="1">
      <alignment/>
    </xf>
    <xf numFmtId="0" fontId="0" fillId="0" borderId="0" xfId="0" applyAlignment="1">
      <alignment horizontal="right"/>
    </xf>
    <xf numFmtId="15" fontId="2" fillId="0" borderId="0" xfId="0" applyNumberFormat="1" applyFont="1" applyAlignment="1" quotePrefix="1">
      <alignment horizontal="center"/>
    </xf>
    <xf numFmtId="164" fontId="0" fillId="0" borderId="0" xfId="15" applyNumberFormat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 horizontal="center"/>
    </xf>
    <xf numFmtId="164" fontId="0" fillId="0" borderId="0" xfId="15" applyNumberFormat="1" applyFont="1" applyAlignment="1">
      <alignment horizontal="center"/>
    </xf>
    <xf numFmtId="43" fontId="0" fillId="0" borderId="0" xfId="15" applyAlignment="1">
      <alignment horizontal="center"/>
    </xf>
    <xf numFmtId="164" fontId="0" fillId="0" borderId="5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6" xfId="15" applyNumberFormat="1" applyFont="1" applyBorder="1" applyAlignment="1">
      <alignment horizontal="center"/>
    </xf>
    <xf numFmtId="164" fontId="0" fillId="0" borderId="6" xfId="15" applyNumberFormat="1" applyFont="1" applyBorder="1" applyAlignment="1">
      <alignment horizontal="center"/>
    </xf>
    <xf numFmtId="164" fontId="0" fillId="0" borderId="7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41" fontId="0" fillId="0" borderId="0" xfId="15" applyNumberFormat="1" applyBorder="1" applyAlignment="1">
      <alignment/>
    </xf>
    <xf numFmtId="164" fontId="0" fillId="0" borderId="6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41" fontId="0" fillId="0" borderId="2" xfId="0" applyNumberFormat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43" fontId="0" fillId="0" borderId="3" xfId="15" applyFont="1" applyBorder="1" applyAlignment="1">
      <alignment horizontal="center"/>
    </xf>
    <xf numFmtId="43" fontId="0" fillId="0" borderId="3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2"/>
  <sheetViews>
    <sheetView tabSelected="1" view="pageBreakPreview" zoomScale="60" workbookViewId="0" topLeftCell="A39">
      <selection activeCell="A1" sqref="A1:R71"/>
    </sheetView>
  </sheetViews>
  <sheetFormatPr defaultColWidth="9.140625" defaultRowHeight="12.75"/>
  <cols>
    <col min="1" max="1" width="1.7109375" style="0" customWidth="1"/>
    <col min="2" max="2" width="2.140625" style="0" customWidth="1"/>
    <col min="3" max="3" width="3.28125" style="0" customWidth="1"/>
    <col min="6" max="6" width="16.57421875" style="0" customWidth="1"/>
    <col min="7" max="7" width="3.421875" style="0" customWidth="1"/>
    <col min="8" max="8" width="9.7109375" style="0" customWidth="1"/>
    <col min="9" max="10" width="1.7109375" style="0" customWidth="1"/>
    <col min="11" max="11" width="13.28125" style="0" customWidth="1"/>
    <col min="12" max="12" width="1.7109375" style="0" customWidth="1"/>
    <col min="13" max="13" width="2.7109375" style="0" customWidth="1"/>
    <col min="14" max="14" width="9.7109375" style="0" customWidth="1"/>
    <col min="15" max="15" width="1.7109375" style="0" customWidth="1"/>
    <col min="16" max="16" width="3.421875" style="0" customWidth="1"/>
    <col min="17" max="17" width="9.8515625" style="0" customWidth="1"/>
    <col min="18" max="18" width="3.28125" style="0" customWidth="1"/>
  </cols>
  <sheetData>
    <row r="1" spans="7:12" ht="15.75">
      <c r="G1" s="64" t="s">
        <v>0</v>
      </c>
      <c r="H1" s="64"/>
      <c r="I1" s="64"/>
      <c r="J1" s="64"/>
      <c r="K1" s="64"/>
      <c r="L1" s="27"/>
    </row>
    <row r="2" spans="7:12" ht="12.75">
      <c r="G2" s="65" t="s">
        <v>1</v>
      </c>
      <c r="H2" s="65"/>
      <c r="I2" s="65"/>
      <c r="J2" s="65"/>
      <c r="K2" s="65"/>
      <c r="L2" s="17"/>
    </row>
    <row r="4" ht="12.75">
      <c r="B4" t="s">
        <v>190</v>
      </c>
    </row>
    <row r="5" ht="12.75">
      <c r="B5" t="s">
        <v>141</v>
      </c>
    </row>
    <row r="7" ht="12.75">
      <c r="B7" s="2" t="s">
        <v>2</v>
      </c>
    </row>
    <row r="8" spans="8:18" ht="12.75">
      <c r="H8" s="63" t="s">
        <v>3</v>
      </c>
      <c r="I8" s="63"/>
      <c r="J8" s="63"/>
      <c r="K8" s="63"/>
      <c r="L8" s="4"/>
      <c r="N8" s="63" t="s">
        <v>10</v>
      </c>
      <c r="O8" s="63"/>
      <c r="P8" s="63"/>
      <c r="Q8" s="63"/>
      <c r="R8" s="63"/>
    </row>
    <row r="9" ht="5.25" customHeight="1"/>
    <row r="10" spans="8:17" ht="12.75">
      <c r="H10" s="4" t="s">
        <v>4</v>
      </c>
      <c r="I10" s="4"/>
      <c r="K10" s="4" t="s">
        <v>8</v>
      </c>
      <c r="L10" s="4"/>
      <c r="N10" s="4" t="s">
        <v>4</v>
      </c>
      <c r="O10" s="4"/>
      <c r="P10" s="2"/>
      <c r="Q10" s="4" t="s">
        <v>8</v>
      </c>
    </row>
    <row r="11" spans="8:17" ht="12.75">
      <c r="H11" s="4" t="s">
        <v>5</v>
      </c>
      <c r="I11" s="4"/>
      <c r="K11" s="4" t="s">
        <v>9</v>
      </c>
      <c r="L11" s="4"/>
      <c r="N11" s="4" t="s">
        <v>5</v>
      </c>
      <c r="O11" s="4"/>
      <c r="P11" s="2"/>
      <c r="Q11" s="4" t="s">
        <v>9</v>
      </c>
    </row>
    <row r="12" spans="8:17" ht="12.75">
      <c r="H12" s="4" t="s">
        <v>6</v>
      </c>
      <c r="I12" s="4"/>
      <c r="K12" s="4" t="s">
        <v>6</v>
      </c>
      <c r="L12" s="4"/>
      <c r="N12" s="4" t="s">
        <v>11</v>
      </c>
      <c r="O12" s="4"/>
      <c r="P12" s="2"/>
      <c r="Q12" s="4" t="s">
        <v>12</v>
      </c>
    </row>
    <row r="13" spans="8:17" ht="12.75">
      <c r="H13" s="29" t="s">
        <v>191</v>
      </c>
      <c r="I13" s="28"/>
      <c r="K13" s="29" t="s">
        <v>192</v>
      </c>
      <c r="L13" s="29"/>
      <c r="N13" s="29" t="s">
        <v>191</v>
      </c>
      <c r="O13" s="29"/>
      <c r="P13" s="2"/>
      <c r="Q13" s="29" t="s">
        <v>192</v>
      </c>
    </row>
    <row r="14" spans="8:17" ht="12.75">
      <c r="H14" s="4" t="s">
        <v>7</v>
      </c>
      <c r="I14" s="4"/>
      <c r="K14" s="4" t="s">
        <v>7</v>
      </c>
      <c r="L14" s="4"/>
      <c r="N14" s="4" t="s">
        <v>7</v>
      </c>
      <c r="O14" s="4"/>
      <c r="P14" s="2"/>
      <c r="Q14" s="4" t="s">
        <v>7</v>
      </c>
    </row>
    <row r="16" spans="2:17" ht="12.75">
      <c r="B16" s="3" t="s">
        <v>13</v>
      </c>
      <c r="C16" s="3" t="s">
        <v>14</v>
      </c>
      <c r="D16" t="s">
        <v>15</v>
      </c>
      <c r="H16" s="19">
        <v>22359</v>
      </c>
      <c r="I16" s="6"/>
      <c r="K16" s="17" t="s">
        <v>84</v>
      </c>
      <c r="L16" s="17"/>
      <c r="N16" s="6">
        <v>49400</v>
      </c>
      <c r="O16" s="6"/>
      <c r="Q16" s="19" t="s">
        <v>84</v>
      </c>
    </row>
    <row r="17" spans="8:17" ht="12.75">
      <c r="H17" s="6"/>
      <c r="I17" s="6"/>
      <c r="K17" s="23"/>
      <c r="L17" s="23"/>
      <c r="N17" s="6"/>
      <c r="O17" s="6"/>
      <c r="Q17" s="19"/>
    </row>
    <row r="18" spans="3:17" ht="12.75">
      <c r="C18" s="3" t="s">
        <v>16</v>
      </c>
      <c r="D18" t="s">
        <v>17</v>
      </c>
      <c r="H18" s="15">
        <v>0</v>
      </c>
      <c r="I18" s="15"/>
      <c r="K18" s="17" t="s">
        <v>84</v>
      </c>
      <c r="L18" s="17"/>
      <c r="N18" s="15">
        <v>0</v>
      </c>
      <c r="O18" s="15"/>
      <c r="Q18" s="19" t="s">
        <v>84</v>
      </c>
    </row>
    <row r="19" spans="8:17" ht="12.75">
      <c r="H19" s="6"/>
      <c r="I19" s="6"/>
      <c r="K19" s="17"/>
      <c r="L19" s="17"/>
      <c r="N19" s="6"/>
      <c r="O19" s="6"/>
      <c r="Q19" s="19"/>
    </row>
    <row r="20" spans="3:18" ht="13.5" thickBot="1">
      <c r="C20" t="s">
        <v>18</v>
      </c>
      <c r="D20" t="s">
        <v>19</v>
      </c>
      <c r="H20" s="9">
        <v>-1</v>
      </c>
      <c r="I20" s="9"/>
      <c r="J20" s="10"/>
      <c r="K20" s="30" t="s">
        <v>84</v>
      </c>
      <c r="L20" s="30"/>
      <c r="M20" s="10"/>
      <c r="N20" s="9">
        <v>14</v>
      </c>
      <c r="O20" s="9"/>
      <c r="P20" s="10"/>
      <c r="Q20" s="59" t="s">
        <v>84</v>
      </c>
      <c r="R20" s="10"/>
    </row>
    <row r="21" spans="8:17" ht="12.75">
      <c r="H21" s="6"/>
      <c r="I21" s="6"/>
      <c r="K21" s="17"/>
      <c r="L21" s="17"/>
      <c r="N21" s="6"/>
      <c r="O21" s="6"/>
      <c r="Q21" s="19"/>
    </row>
    <row r="22" spans="2:17" ht="12.75">
      <c r="B22" s="3" t="s">
        <v>20</v>
      </c>
      <c r="C22" t="s">
        <v>14</v>
      </c>
      <c r="D22" t="s">
        <v>27</v>
      </c>
      <c r="H22" s="6">
        <v>8227</v>
      </c>
      <c r="I22" s="6"/>
      <c r="K22" s="17" t="s">
        <v>84</v>
      </c>
      <c r="L22" s="17"/>
      <c r="N22" s="6">
        <v>17541</v>
      </c>
      <c r="O22" s="6"/>
      <c r="Q22" s="19" t="s">
        <v>84</v>
      </c>
    </row>
    <row r="23" spans="4:17" ht="12.75">
      <c r="D23" t="s">
        <v>28</v>
      </c>
      <c r="H23" s="6"/>
      <c r="I23" s="6"/>
      <c r="K23" s="17"/>
      <c r="L23" s="17"/>
      <c r="N23" s="6"/>
      <c r="O23" s="6"/>
      <c r="Q23" s="19"/>
    </row>
    <row r="24" spans="4:17" ht="12.75">
      <c r="D24" t="s">
        <v>30</v>
      </c>
      <c r="H24" s="6"/>
      <c r="I24" s="6"/>
      <c r="K24" s="17"/>
      <c r="L24" s="17"/>
      <c r="N24" s="6"/>
      <c r="O24" s="6"/>
      <c r="Q24" s="19"/>
    </row>
    <row r="25" spans="4:17" ht="12.75">
      <c r="D25" t="s">
        <v>29</v>
      </c>
      <c r="H25" s="6"/>
      <c r="I25" s="6"/>
      <c r="K25" s="17"/>
      <c r="L25" s="17"/>
      <c r="N25" s="6"/>
      <c r="O25" s="6"/>
      <c r="Q25" s="19"/>
    </row>
    <row r="26" spans="8:17" ht="12.75">
      <c r="H26" s="6"/>
      <c r="I26" s="6"/>
      <c r="K26" s="17"/>
      <c r="L26" s="17"/>
      <c r="N26" s="6"/>
      <c r="O26" s="6"/>
      <c r="Q26" s="19"/>
    </row>
    <row r="27" spans="3:17" ht="12.75">
      <c r="C27" t="s">
        <v>16</v>
      </c>
      <c r="D27" t="s">
        <v>21</v>
      </c>
      <c r="H27" s="6">
        <v>-46</v>
      </c>
      <c r="I27" s="6"/>
      <c r="K27" s="17" t="s">
        <v>84</v>
      </c>
      <c r="L27" s="17"/>
      <c r="N27" s="6">
        <v>-125</v>
      </c>
      <c r="O27" s="6"/>
      <c r="Q27" s="19" t="s">
        <v>84</v>
      </c>
    </row>
    <row r="28" spans="8:17" ht="12.75">
      <c r="H28" s="6"/>
      <c r="I28" s="6"/>
      <c r="K28" s="17"/>
      <c r="L28" s="17"/>
      <c r="N28" s="6"/>
      <c r="O28" s="6"/>
      <c r="Q28" s="19"/>
    </row>
    <row r="29" spans="3:17" ht="12.75">
      <c r="C29" t="s">
        <v>18</v>
      </c>
      <c r="D29" t="s">
        <v>22</v>
      </c>
      <c r="H29" s="6">
        <v>-945</v>
      </c>
      <c r="I29" s="6"/>
      <c r="K29" s="17" t="s">
        <v>84</v>
      </c>
      <c r="L29" s="17"/>
      <c r="N29" s="6">
        <v>-2587</v>
      </c>
      <c r="O29" s="6"/>
      <c r="Q29" s="19" t="s">
        <v>84</v>
      </c>
    </row>
    <row r="30" spans="8:17" ht="12.75">
      <c r="H30" s="6"/>
      <c r="I30" s="6"/>
      <c r="K30" s="17"/>
      <c r="L30" s="17"/>
      <c r="N30" s="6"/>
      <c r="O30" s="6"/>
      <c r="Q30" s="19"/>
    </row>
    <row r="31" spans="3:18" ht="12.75">
      <c r="C31" t="s">
        <v>23</v>
      </c>
      <c r="D31" t="s">
        <v>24</v>
      </c>
      <c r="H31" s="14">
        <v>0</v>
      </c>
      <c r="I31" s="14"/>
      <c r="J31" s="8"/>
      <c r="K31" s="31" t="s">
        <v>84</v>
      </c>
      <c r="L31" s="31"/>
      <c r="M31" s="8"/>
      <c r="N31" s="14">
        <v>0</v>
      </c>
      <c r="O31" s="14"/>
      <c r="P31" s="8"/>
      <c r="Q31" s="20" t="s">
        <v>84</v>
      </c>
      <c r="R31" s="8"/>
    </row>
    <row r="32" spans="8:17" ht="12.75">
      <c r="H32" s="6"/>
      <c r="I32" s="6"/>
      <c r="K32" s="17"/>
      <c r="L32" s="17"/>
      <c r="N32" s="6"/>
      <c r="O32" s="6"/>
      <c r="Q32" s="19"/>
    </row>
    <row r="33" spans="3:17" ht="12.75">
      <c r="C33" t="s">
        <v>25</v>
      </c>
      <c r="D33" t="s">
        <v>31</v>
      </c>
      <c r="H33" s="6">
        <f>SUM(H22:H31)</f>
        <v>7236</v>
      </c>
      <c r="I33" s="6"/>
      <c r="K33" s="17" t="s">
        <v>84</v>
      </c>
      <c r="L33" s="17"/>
      <c r="N33" s="6">
        <f>SUM(N22:N31)</f>
        <v>14829</v>
      </c>
      <c r="O33" s="6"/>
      <c r="Q33" s="19" t="s">
        <v>84</v>
      </c>
    </row>
    <row r="34" spans="4:17" ht="12.75">
      <c r="D34" t="s">
        <v>32</v>
      </c>
      <c r="H34" s="6"/>
      <c r="I34" s="6"/>
      <c r="K34" s="17"/>
      <c r="L34" s="17"/>
      <c r="N34" s="6"/>
      <c r="O34" s="6"/>
      <c r="Q34" s="19"/>
    </row>
    <row r="35" spans="4:17" ht="12.75">
      <c r="D35" t="s">
        <v>143</v>
      </c>
      <c r="H35" s="6"/>
      <c r="I35" s="6"/>
      <c r="K35" s="17"/>
      <c r="L35" s="17"/>
      <c r="N35" s="6"/>
      <c r="O35" s="6"/>
      <c r="Q35" s="19"/>
    </row>
    <row r="36" spans="4:17" ht="12.75">
      <c r="D36" t="s">
        <v>29</v>
      </c>
      <c r="H36" s="6"/>
      <c r="I36" s="6"/>
      <c r="K36" s="17"/>
      <c r="L36" s="17"/>
      <c r="N36" s="6"/>
      <c r="O36" s="6"/>
      <c r="Q36" s="19"/>
    </row>
    <row r="37" spans="8:18" ht="12.75">
      <c r="H37" s="6"/>
      <c r="I37" s="6"/>
      <c r="K37" s="17"/>
      <c r="L37" s="17"/>
      <c r="N37" s="6"/>
      <c r="O37" s="6"/>
      <c r="Q37" s="19"/>
      <c r="R37" s="33"/>
    </row>
    <row r="38" spans="3:18" ht="12.75">
      <c r="C38" t="s">
        <v>26</v>
      </c>
      <c r="D38" t="s">
        <v>142</v>
      </c>
      <c r="H38" s="7">
        <v>0</v>
      </c>
      <c r="I38" s="7"/>
      <c r="J38" s="7"/>
      <c r="K38" s="31" t="s">
        <v>84</v>
      </c>
      <c r="L38" s="31"/>
      <c r="M38" s="7"/>
      <c r="N38" s="7">
        <v>0</v>
      </c>
      <c r="O38" s="7"/>
      <c r="P38" s="7"/>
      <c r="Q38" s="20" t="s">
        <v>84</v>
      </c>
      <c r="R38" s="8"/>
    </row>
    <row r="39" spans="8:17" ht="12.75">
      <c r="H39" s="6"/>
      <c r="I39" s="6"/>
      <c r="K39" s="17"/>
      <c r="L39" s="17"/>
      <c r="N39" s="6"/>
      <c r="O39" s="6"/>
      <c r="Q39" s="19"/>
    </row>
    <row r="40" spans="3:17" ht="12.75">
      <c r="C40" t="s">
        <v>33</v>
      </c>
      <c r="D40" t="s">
        <v>34</v>
      </c>
      <c r="H40" s="6">
        <f>SUM(H33:H38)</f>
        <v>7236</v>
      </c>
      <c r="I40" s="6"/>
      <c r="K40" s="17" t="s">
        <v>84</v>
      </c>
      <c r="L40" s="17"/>
      <c r="N40" s="6">
        <f>SUM(N33:N38)</f>
        <v>14829</v>
      </c>
      <c r="O40" s="6"/>
      <c r="Q40" s="19" t="s">
        <v>84</v>
      </c>
    </row>
    <row r="41" spans="4:17" ht="12.75">
      <c r="D41" t="s">
        <v>35</v>
      </c>
      <c r="H41" s="6"/>
      <c r="I41" s="6"/>
      <c r="K41" s="17"/>
      <c r="L41" s="17"/>
      <c r="N41" s="6"/>
      <c r="O41" s="6"/>
      <c r="Q41" s="19"/>
    </row>
    <row r="42" spans="8:17" ht="12.75">
      <c r="H42" s="6"/>
      <c r="I42" s="6"/>
      <c r="K42" s="17"/>
      <c r="L42" s="17"/>
      <c r="N42" s="6"/>
      <c r="O42" s="6"/>
      <c r="Q42" s="19"/>
    </row>
    <row r="43" spans="3:18" ht="12.75">
      <c r="C43" t="s">
        <v>36</v>
      </c>
      <c r="D43" t="s">
        <v>37</v>
      </c>
      <c r="H43" s="7">
        <v>-1920</v>
      </c>
      <c r="I43" s="7"/>
      <c r="J43" s="8"/>
      <c r="K43" s="31" t="s">
        <v>84</v>
      </c>
      <c r="L43" s="31"/>
      <c r="M43" s="8"/>
      <c r="N43" s="7">
        <v>-3653</v>
      </c>
      <c r="O43" s="7"/>
      <c r="P43" s="8"/>
      <c r="Q43" s="20" t="s">
        <v>84</v>
      </c>
      <c r="R43" s="8"/>
    </row>
    <row r="44" spans="8:17" ht="12.75">
      <c r="H44" s="6"/>
      <c r="I44" s="6"/>
      <c r="K44" s="17"/>
      <c r="L44" s="17"/>
      <c r="N44" s="6"/>
      <c r="O44" s="6"/>
      <c r="Q44" s="19"/>
    </row>
    <row r="45" spans="3:17" ht="12.75">
      <c r="C45" t="s">
        <v>38</v>
      </c>
      <c r="D45" t="s">
        <v>87</v>
      </c>
      <c r="H45" s="6">
        <f>SUM(H40:H43)</f>
        <v>5316</v>
      </c>
      <c r="I45" s="6"/>
      <c r="K45" s="17" t="s">
        <v>84</v>
      </c>
      <c r="L45" s="17"/>
      <c r="N45" s="6">
        <f>SUM(N40:N43)</f>
        <v>11176</v>
      </c>
      <c r="O45" s="6"/>
      <c r="Q45" s="19" t="s">
        <v>84</v>
      </c>
    </row>
    <row r="46" spans="4:17" ht="12.75">
      <c r="D46" t="s">
        <v>86</v>
      </c>
      <c r="H46" s="6"/>
      <c r="I46" s="6"/>
      <c r="K46" s="17"/>
      <c r="L46" s="17"/>
      <c r="N46" s="6"/>
      <c r="O46" s="6"/>
      <c r="Q46" s="19"/>
    </row>
    <row r="47" spans="8:17" ht="12.75">
      <c r="H47" s="6"/>
      <c r="I47" s="6"/>
      <c r="K47" s="17"/>
      <c r="L47" s="17"/>
      <c r="N47" s="6"/>
      <c r="O47" s="6"/>
      <c r="Q47" s="19"/>
    </row>
    <row r="48" spans="4:18" ht="12.75">
      <c r="D48" t="s">
        <v>39</v>
      </c>
      <c r="H48" s="14">
        <v>0</v>
      </c>
      <c r="I48" s="14"/>
      <c r="J48" s="8"/>
      <c r="K48" s="31" t="s">
        <v>84</v>
      </c>
      <c r="L48" s="31"/>
      <c r="M48" s="8"/>
      <c r="N48" s="14">
        <v>0</v>
      </c>
      <c r="O48" s="14"/>
      <c r="P48" s="8"/>
      <c r="Q48" s="20" t="s">
        <v>84</v>
      </c>
      <c r="R48" s="8"/>
    </row>
    <row r="49" spans="8:17" ht="12.75">
      <c r="H49" s="6"/>
      <c r="I49" s="6"/>
      <c r="K49" s="17"/>
      <c r="L49" s="17"/>
      <c r="N49" s="6"/>
      <c r="O49" s="6"/>
      <c r="Q49" s="19"/>
    </row>
    <row r="50" spans="3:17" ht="12.75">
      <c r="C50" t="s">
        <v>40</v>
      </c>
      <c r="D50" t="s">
        <v>41</v>
      </c>
      <c r="H50" s="6">
        <f>SUM(H44:H48)</f>
        <v>5316</v>
      </c>
      <c r="I50" s="6"/>
      <c r="K50" s="17" t="s">
        <v>84</v>
      </c>
      <c r="L50" s="17"/>
      <c r="N50" s="6">
        <f>SUM(N45:N48)</f>
        <v>11176</v>
      </c>
      <c r="O50" s="6"/>
      <c r="Q50" s="19" t="s">
        <v>84</v>
      </c>
    </row>
    <row r="51" spans="4:17" ht="12.75">
      <c r="D51" t="s">
        <v>42</v>
      </c>
      <c r="H51" s="6"/>
      <c r="I51" s="6"/>
      <c r="K51" s="17"/>
      <c r="L51" s="17"/>
      <c r="N51" s="6"/>
      <c r="O51" s="6"/>
      <c r="Q51" s="19"/>
    </row>
    <row r="52" spans="8:17" ht="12.75">
      <c r="H52" s="6"/>
      <c r="I52" s="6"/>
      <c r="K52" s="17"/>
      <c r="L52" s="17"/>
      <c r="N52" s="6"/>
      <c r="O52" s="6"/>
      <c r="Q52" s="19"/>
    </row>
    <row r="53" spans="3:17" ht="12.75">
      <c r="C53" t="s">
        <v>43</v>
      </c>
      <c r="D53" t="s">
        <v>44</v>
      </c>
      <c r="H53" s="15">
        <v>0</v>
      </c>
      <c r="I53" s="15"/>
      <c r="K53" s="17" t="s">
        <v>84</v>
      </c>
      <c r="L53" s="17"/>
      <c r="N53" s="15">
        <v>0</v>
      </c>
      <c r="O53" s="15"/>
      <c r="Q53" s="19" t="s">
        <v>84</v>
      </c>
    </row>
    <row r="54" spans="4:17" ht="12.75">
      <c r="D54" t="s">
        <v>39</v>
      </c>
      <c r="H54" s="15">
        <v>0</v>
      </c>
      <c r="I54" s="15"/>
      <c r="K54" s="17" t="s">
        <v>84</v>
      </c>
      <c r="L54" s="17"/>
      <c r="N54" s="15">
        <v>0</v>
      </c>
      <c r="O54" s="15"/>
      <c r="Q54" s="19" t="s">
        <v>84</v>
      </c>
    </row>
    <row r="55" spans="4:17" ht="12.75">
      <c r="D55" t="s">
        <v>45</v>
      </c>
      <c r="H55" s="15">
        <v>0</v>
      </c>
      <c r="I55" s="15"/>
      <c r="K55" s="17" t="s">
        <v>84</v>
      </c>
      <c r="L55" s="17"/>
      <c r="N55" s="15">
        <v>0</v>
      </c>
      <c r="O55" s="15"/>
      <c r="Q55" s="19" t="s">
        <v>84</v>
      </c>
    </row>
    <row r="56" spans="4:17" ht="12.75">
      <c r="D56" t="s">
        <v>46</v>
      </c>
      <c r="H56" s="6"/>
      <c r="I56" s="6"/>
      <c r="K56" s="17"/>
      <c r="L56" s="17"/>
      <c r="N56" s="15"/>
      <c r="O56" s="15"/>
      <c r="Q56" s="19"/>
    </row>
    <row r="57" spans="8:18" ht="12.75">
      <c r="H57" s="7"/>
      <c r="I57" s="7"/>
      <c r="J57" s="8"/>
      <c r="K57" s="31"/>
      <c r="L57" s="31"/>
      <c r="M57" s="8"/>
      <c r="N57" s="7"/>
      <c r="O57" s="7"/>
      <c r="P57" s="8"/>
      <c r="Q57" s="20"/>
      <c r="R57" s="8"/>
    </row>
    <row r="58" spans="3:17" ht="12.75">
      <c r="C58" t="s">
        <v>47</v>
      </c>
      <c r="D58" t="s">
        <v>48</v>
      </c>
      <c r="K58" s="17"/>
      <c r="L58" s="17"/>
      <c r="N58" s="6"/>
      <c r="O58" s="6"/>
      <c r="Q58" s="19"/>
    </row>
    <row r="59" spans="4:17" ht="12.75">
      <c r="D59" t="s">
        <v>88</v>
      </c>
      <c r="K59" s="17"/>
      <c r="L59" s="17"/>
      <c r="Q59" s="17"/>
    </row>
    <row r="60" spans="4:18" ht="13.5" thickBot="1">
      <c r="D60" t="s">
        <v>89</v>
      </c>
      <c r="H60" s="11">
        <f>SUM(H49:H57)</f>
        <v>5316</v>
      </c>
      <c r="I60" s="11"/>
      <c r="J60" s="12"/>
      <c r="K60" s="32" t="s">
        <v>84</v>
      </c>
      <c r="L60" s="32"/>
      <c r="M60" s="12"/>
      <c r="N60" s="11">
        <f>SUM(N50:N57)</f>
        <v>11176</v>
      </c>
      <c r="O60" s="11"/>
      <c r="P60" s="12"/>
      <c r="Q60" s="60" t="s">
        <v>84</v>
      </c>
      <c r="R60" s="12"/>
    </row>
    <row r="61" spans="8:12" ht="13.5" thickTop="1">
      <c r="H61" s="6"/>
      <c r="I61" s="6"/>
      <c r="K61" s="23"/>
      <c r="L61" s="23"/>
    </row>
    <row r="62" spans="2:12" ht="12.75">
      <c r="B62" s="3" t="s">
        <v>49</v>
      </c>
      <c r="C62" t="s">
        <v>14</v>
      </c>
      <c r="D62" t="s">
        <v>50</v>
      </c>
      <c r="H62" s="6"/>
      <c r="I62" s="6"/>
      <c r="K62" s="23"/>
      <c r="L62" s="23"/>
    </row>
    <row r="63" spans="4:12" ht="12.75">
      <c r="D63" t="s">
        <v>51</v>
      </c>
      <c r="H63" s="6"/>
      <c r="I63" s="6"/>
      <c r="K63" s="23"/>
      <c r="L63" s="23"/>
    </row>
    <row r="64" spans="4:12" ht="12.75">
      <c r="D64" t="s">
        <v>52</v>
      </c>
      <c r="H64" s="6"/>
      <c r="I64" s="6"/>
      <c r="K64" s="23"/>
      <c r="L64" s="23"/>
    </row>
    <row r="65" spans="8:12" ht="12.75">
      <c r="H65" s="6"/>
      <c r="I65" s="6"/>
      <c r="K65" s="23"/>
      <c r="L65" s="23"/>
    </row>
    <row r="66" spans="4:12" ht="12.75">
      <c r="D66" t="s">
        <v>85</v>
      </c>
      <c r="K66" s="23"/>
      <c r="L66" s="23"/>
    </row>
    <row r="67" spans="4:18" ht="13.5" thickBot="1">
      <c r="D67" t="s">
        <v>53</v>
      </c>
      <c r="H67" s="13">
        <v>17.72</v>
      </c>
      <c r="I67" s="13"/>
      <c r="J67" s="12"/>
      <c r="K67" s="32" t="s">
        <v>84</v>
      </c>
      <c r="L67" s="26"/>
      <c r="M67" s="12"/>
      <c r="N67" s="13">
        <v>37.25</v>
      </c>
      <c r="O67" s="13"/>
      <c r="P67" s="12"/>
      <c r="Q67" s="61" t="s">
        <v>84</v>
      </c>
      <c r="R67" s="12"/>
    </row>
    <row r="68" spans="8:17" ht="13.5" thickTop="1">
      <c r="H68" s="6"/>
      <c r="I68" s="6"/>
      <c r="K68" s="23"/>
      <c r="L68" s="23"/>
      <c r="Q68" s="17"/>
    </row>
    <row r="69" spans="4:17" ht="12.75">
      <c r="D69" t="s">
        <v>54</v>
      </c>
      <c r="H69" s="6"/>
      <c r="I69" s="6"/>
      <c r="K69" s="23"/>
      <c r="L69" s="23"/>
      <c r="Q69" s="17"/>
    </row>
    <row r="70" spans="4:18" ht="13.5" thickBot="1">
      <c r="D70" t="s">
        <v>53</v>
      </c>
      <c r="H70" s="16">
        <v>0</v>
      </c>
      <c r="I70" s="16"/>
      <c r="J70" s="12"/>
      <c r="K70" s="32" t="s">
        <v>84</v>
      </c>
      <c r="L70" s="26"/>
      <c r="M70" s="12"/>
      <c r="N70" s="25">
        <v>0</v>
      </c>
      <c r="O70" s="25"/>
      <c r="P70" s="12"/>
      <c r="Q70" s="62" t="s">
        <v>84</v>
      </c>
      <c r="R70" s="12"/>
    </row>
    <row r="71" spans="8:9" ht="13.5" thickTop="1">
      <c r="H71" s="6"/>
      <c r="I71" s="6"/>
    </row>
    <row r="72" spans="8:9" ht="12.75">
      <c r="H72" s="6"/>
      <c r="I72" s="6"/>
    </row>
  </sheetData>
  <mergeCells count="4">
    <mergeCell ref="N8:R8"/>
    <mergeCell ref="G1:K1"/>
    <mergeCell ref="G2:K2"/>
    <mergeCell ref="H8:K8"/>
  </mergeCells>
  <printOptions/>
  <pageMargins left="0.75" right="0" top="0.5" bottom="0" header="0" footer="0"/>
  <pageSetup horizontalDpi="180" verticalDpi="180" orientation="portrait" paperSize="9" scale="84" r:id="rId1"/>
  <rowBreaks count="1" manualBreakCount="1"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66"/>
  <sheetViews>
    <sheetView view="pageBreakPreview" zoomScale="60" workbookViewId="0" topLeftCell="B25">
      <selection activeCell="E1" sqref="E1"/>
    </sheetView>
  </sheetViews>
  <sheetFormatPr defaultColWidth="9.140625" defaultRowHeight="12.75"/>
  <cols>
    <col min="1" max="1" width="9.28125" style="0" customWidth="1"/>
    <col min="2" max="2" width="2.7109375" style="0" customWidth="1"/>
    <col min="3" max="3" width="3.28125" style="0" customWidth="1"/>
    <col min="4" max="4" width="3.7109375" style="0" customWidth="1"/>
    <col min="9" max="9" width="10.8515625" style="0" customWidth="1"/>
    <col min="10" max="10" width="2.7109375" style="0" customWidth="1"/>
    <col min="11" max="11" width="10.8515625" style="0" customWidth="1"/>
  </cols>
  <sheetData>
    <row r="1" ht="15.75">
      <c r="G1" s="1" t="s">
        <v>0</v>
      </c>
    </row>
    <row r="2" ht="12.75">
      <c r="G2" t="s">
        <v>157</v>
      </c>
    </row>
    <row r="4" ht="12.75">
      <c r="C4" s="2" t="s">
        <v>55</v>
      </c>
    </row>
    <row r="5" spans="9:11" ht="12.75">
      <c r="I5" s="4" t="s">
        <v>56</v>
      </c>
      <c r="K5" s="4" t="s">
        <v>58</v>
      </c>
    </row>
    <row r="6" spans="9:11" ht="12.75">
      <c r="I6" s="4" t="s">
        <v>57</v>
      </c>
      <c r="K6" s="4" t="s">
        <v>59</v>
      </c>
    </row>
    <row r="7" spans="9:11" ht="12.75">
      <c r="I7" s="4" t="s">
        <v>4</v>
      </c>
      <c r="K7" s="4" t="s">
        <v>60</v>
      </c>
    </row>
    <row r="8" spans="9:11" ht="12.75">
      <c r="I8" s="4" t="s">
        <v>6</v>
      </c>
      <c r="K8" s="4" t="s">
        <v>61</v>
      </c>
    </row>
    <row r="9" spans="9:11" ht="12.75">
      <c r="I9" s="39" t="s">
        <v>191</v>
      </c>
      <c r="K9" s="39" t="s">
        <v>158</v>
      </c>
    </row>
    <row r="10" spans="9:11" ht="12.75">
      <c r="I10" s="4" t="s">
        <v>7</v>
      </c>
      <c r="K10" s="4" t="s">
        <v>7</v>
      </c>
    </row>
    <row r="12" spans="2:11" ht="12.75">
      <c r="B12" s="3" t="s">
        <v>13</v>
      </c>
      <c r="D12" s="2" t="s">
        <v>62</v>
      </c>
      <c r="I12" s="40">
        <v>49095</v>
      </c>
      <c r="K12" s="40">
        <v>40801</v>
      </c>
    </row>
    <row r="13" spans="9:11" ht="12.75">
      <c r="I13" s="41"/>
      <c r="K13" s="40"/>
    </row>
    <row r="14" spans="2:11" ht="12.75">
      <c r="B14" s="3" t="s">
        <v>20</v>
      </c>
      <c r="D14" s="2" t="s">
        <v>63</v>
      </c>
      <c r="I14" s="42">
        <v>0</v>
      </c>
      <c r="K14" s="43">
        <v>0</v>
      </c>
    </row>
    <row r="15" spans="9:11" ht="12.75">
      <c r="I15" s="44"/>
      <c r="K15" s="40"/>
    </row>
    <row r="16" spans="2:11" ht="12.75">
      <c r="B16" s="3" t="s">
        <v>49</v>
      </c>
      <c r="D16" s="2" t="s">
        <v>64</v>
      </c>
      <c r="I16" s="44"/>
      <c r="K16" s="40"/>
    </row>
    <row r="17" spans="5:11" ht="12.75">
      <c r="E17" t="s">
        <v>159</v>
      </c>
      <c r="I17" s="42">
        <v>0</v>
      </c>
      <c r="K17" s="43">
        <v>0</v>
      </c>
    </row>
    <row r="18" spans="5:11" ht="12.75">
      <c r="E18" t="s">
        <v>160</v>
      </c>
      <c r="I18" s="42">
        <v>0</v>
      </c>
      <c r="K18" s="43">
        <v>0</v>
      </c>
    </row>
    <row r="19" spans="5:11" ht="12.75">
      <c r="E19" t="s">
        <v>161</v>
      </c>
      <c r="I19" s="42">
        <v>0</v>
      </c>
      <c r="K19" s="43">
        <v>0</v>
      </c>
    </row>
    <row r="20" spans="9:11" ht="12.75">
      <c r="I20" s="41"/>
      <c r="K20" s="40"/>
    </row>
    <row r="21" spans="2:11" ht="12.75">
      <c r="B21" s="3" t="s">
        <v>65</v>
      </c>
      <c r="D21" s="2" t="s">
        <v>66</v>
      </c>
      <c r="I21" s="41"/>
      <c r="K21" s="40"/>
    </row>
    <row r="22" spans="5:11" ht="12.75">
      <c r="E22" t="s">
        <v>162</v>
      </c>
      <c r="I22" s="42">
        <v>0</v>
      </c>
      <c r="K22" s="43">
        <v>0</v>
      </c>
    </row>
    <row r="23" spans="5:11" ht="12.75">
      <c r="E23" t="s">
        <v>71</v>
      </c>
      <c r="I23" s="42">
        <v>0</v>
      </c>
      <c r="K23" s="43">
        <v>0</v>
      </c>
    </row>
    <row r="24" spans="9:11" ht="12.75">
      <c r="I24" s="41"/>
      <c r="K24" s="40"/>
    </row>
    <row r="25" spans="2:11" ht="12.75">
      <c r="B25" s="3" t="s">
        <v>67</v>
      </c>
      <c r="D25" s="2" t="s">
        <v>68</v>
      </c>
      <c r="I25" s="41"/>
      <c r="K25" s="40"/>
    </row>
    <row r="26" spans="5:11" ht="12.75">
      <c r="E26" t="s">
        <v>72</v>
      </c>
      <c r="I26" s="45">
        <v>8914</v>
      </c>
      <c r="K26" s="45">
        <v>7627</v>
      </c>
    </row>
    <row r="27" spans="5:11" ht="12.75">
      <c r="E27" t="s">
        <v>163</v>
      </c>
      <c r="I27" s="46">
        <v>26195</v>
      </c>
      <c r="K27" s="46">
        <v>10179</v>
      </c>
    </row>
    <row r="28" spans="5:11" ht="12.75">
      <c r="E28" t="s">
        <v>164</v>
      </c>
      <c r="I28" s="46">
        <v>275</v>
      </c>
      <c r="K28" s="46">
        <v>319</v>
      </c>
    </row>
    <row r="29" spans="5:11" ht="12.75">
      <c r="E29" t="s">
        <v>165</v>
      </c>
      <c r="I29" s="46">
        <v>1640</v>
      </c>
      <c r="K29" s="46">
        <v>10237</v>
      </c>
    </row>
    <row r="30" spans="5:11" ht="12.75">
      <c r="E30" t="s">
        <v>166</v>
      </c>
      <c r="I30" s="47">
        <v>0</v>
      </c>
      <c r="K30" s="48">
        <v>0</v>
      </c>
    </row>
    <row r="31" spans="5:11" ht="12.75">
      <c r="E31" t="s">
        <v>167</v>
      </c>
      <c r="I31" s="46">
        <v>1308</v>
      </c>
      <c r="K31" s="49">
        <v>885</v>
      </c>
    </row>
    <row r="32" spans="9:11" ht="12.75">
      <c r="I32" s="50">
        <f>SUM(I26:I31)</f>
        <v>38332</v>
      </c>
      <c r="K32" s="50">
        <f>SUM(K26:K31)</f>
        <v>29247</v>
      </c>
    </row>
    <row r="33" spans="2:11" ht="12.75">
      <c r="B33" s="3" t="s">
        <v>69</v>
      </c>
      <c r="D33" s="2" t="s">
        <v>70</v>
      </c>
      <c r="I33" s="45"/>
      <c r="K33" s="45"/>
    </row>
    <row r="34" spans="5:11" ht="12.75">
      <c r="E34" t="s">
        <v>168</v>
      </c>
      <c r="I34" s="46">
        <v>2128</v>
      </c>
      <c r="K34" s="46">
        <v>2473</v>
      </c>
    </row>
    <row r="35" spans="5:11" ht="12.75">
      <c r="E35" t="s">
        <v>169</v>
      </c>
      <c r="I35" s="57">
        <v>2456</v>
      </c>
      <c r="K35" s="46">
        <f>1327+1</f>
        <v>1328</v>
      </c>
    </row>
    <row r="36" spans="5:11" ht="12.75">
      <c r="E36" t="s">
        <v>170</v>
      </c>
      <c r="I36" s="46">
        <v>4117</v>
      </c>
      <c r="K36" s="46">
        <v>104</v>
      </c>
    </row>
    <row r="37" spans="5:11" ht="12.75">
      <c r="E37" t="s">
        <v>171</v>
      </c>
      <c r="I37" s="46">
        <v>4246</v>
      </c>
      <c r="K37" s="46">
        <v>1635</v>
      </c>
    </row>
    <row r="38" spans="5:11" ht="12.75">
      <c r="E38" t="s">
        <v>172</v>
      </c>
      <c r="I38" s="46">
        <v>0</v>
      </c>
      <c r="K38" s="48">
        <v>1080</v>
      </c>
    </row>
    <row r="39" spans="9:11" ht="12.75">
      <c r="I39" s="50">
        <f>SUM(I34:I38)</f>
        <v>12947</v>
      </c>
      <c r="K39" s="50">
        <f>SUM(K34:K38)</f>
        <v>6620</v>
      </c>
    </row>
    <row r="40" spans="2:11" ht="12.75">
      <c r="B40" s="3" t="s">
        <v>73</v>
      </c>
      <c r="D40" s="2" t="s">
        <v>173</v>
      </c>
      <c r="I40" s="40">
        <f>+I32-I39</f>
        <v>25385</v>
      </c>
      <c r="K40" s="40">
        <f>+K32-K39</f>
        <v>22627</v>
      </c>
    </row>
    <row r="41" spans="9:11" ht="13.5" thickBot="1">
      <c r="I41" s="51">
        <f>+I40+I12</f>
        <v>74480</v>
      </c>
      <c r="K41" s="51">
        <f>+K40+K22+K12</f>
        <v>63428</v>
      </c>
    </row>
    <row r="42" spans="2:11" ht="13.5" thickTop="1">
      <c r="B42" s="3" t="s">
        <v>74</v>
      </c>
      <c r="D42" s="2" t="s">
        <v>75</v>
      </c>
      <c r="E42" s="2"/>
      <c r="I42" s="40"/>
      <c r="K42" s="40"/>
    </row>
    <row r="43" spans="4:11" ht="12.75">
      <c r="D43" s="2" t="s">
        <v>76</v>
      </c>
      <c r="E43" s="2"/>
      <c r="I43" s="40">
        <v>30000</v>
      </c>
      <c r="K43" s="40">
        <v>30000</v>
      </c>
    </row>
    <row r="44" spans="4:11" ht="12.75">
      <c r="D44" s="2" t="s">
        <v>77</v>
      </c>
      <c r="E44" s="2"/>
      <c r="I44" s="40"/>
      <c r="K44" s="40"/>
    </row>
    <row r="45" spans="5:11" ht="12.75">
      <c r="E45" t="s">
        <v>174</v>
      </c>
      <c r="I45" s="40">
        <v>7059</v>
      </c>
      <c r="K45" s="40">
        <v>7059</v>
      </c>
    </row>
    <row r="46" spans="5:11" ht="12.75">
      <c r="E46" t="s">
        <v>175</v>
      </c>
      <c r="I46" s="43">
        <v>1857</v>
      </c>
      <c r="K46" s="43">
        <v>1857</v>
      </c>
    </row>
    <row r="47" spans="5:11" ht="12.75">
      <c r="E47" t="s">
        <v>176</v>
      </c>
      <c r="I47" s="40">
        <v>0</v>
      </c>
      <c r="K47" s="40">
        <v>0</v>
      </c>
    </row>
    <row r="48" spans="5:11" ht="12.75">
      <c r="E48" t="s">
        <v>177</v>
      </c>
      <c r="I48" s="43">
        <v>0</v>
      </c>
      <c r="K48" s="43">
        <v>0</v>
      </c>
    </row>
    <row r="49" spans="5:11" ht="12.75">
      <c r="E49" t="s">
        <v>178</v>
      </c>
      <c r="I49" s="58">
        <v>33578</v>
      </c>
      <c r="K49" s="52">
        <v>22402</v>
      </c>
    </row>
    <row r="50" spans="9:11" ht="12.75">
      <c r="I50" s="53">
        <f>SUM(I43:I49)</f>
        <v>72494</v>
      </c>
      <c r="K50" s="40">
        <f>SUM(K43:K49)</f>
        <v>61318</v>
      </c>
    </row>
    <row r="51" spans="9:11" ht="12.75">
      <c r="I51" s="53"/>
      <c r="K51" s="40"/>
    </row>
    <row r="52" spans="2:11" ht="12.75">
      <c r="B52" s="3" t="s">
        <v>78</v>
      </c>
      <c r="D52" s="2" t="s">
        <v>79</v>
      </c>
      <c r="I52" s="43">
        <v>0</v>
      </c>
      <c r="J52" s="17"/>
      <c r="K52" s="43">
        <v>0</v>
      </c>
    </row>
    <row r="53" spans="9:11" ht="12.75">
      <c r="I53" s="40"/>
      <c r="K53" s="40"/>
    </row>
    <row r="54" spans="2:11" ht="12.75">
      <c r="B54" s="3" t="s">
        <v>80</v>
      </c>
      <c r="D54" s="2" t="s">
        <v>81</v>
      </c>
      <c r="I54" s="43">
        <v>212</v>
      </c>
      <c r="K54" s="43">
        <v>527</v>
      </c>
    </row>
    <row r="55" spans="9:11" ht="12.75">
      <c r="I55" s="40"/>
      <c r="K55" s="40"/>
    </row>
    <row r="56" spans="2:11" ht="12.75">
      <c r="B56" s="3" t="s">
        <v>82</v>
      </c>
      <c r="D56" s="2" t="s">
        <v>83</v>
      </c>
      <c r="I56" s="40">
        <v>1774</v>
      </c>
      <c r="K56" s="40">
        <v>1583</v>
      </c>
    </row>
    <row r="57" spans="9:11" ht="13.5" thickBot="1">
      <c r="I57" s="51">
        <f>SUM(I50:I56)</f>
        <v>74480</v>
      </c>
      <c r="K57" s="51">
        <f>SUM(K50:K56)</f>
        <v>63428</v>
      </c>
    </row>
    <row r="58" spans="9:11" ht="13.5" thickTop="1">
      <c r="I58" s="40">
        <f>+I41-I57</f>
        <v>0</v>
      </c>
      <c r="K58" s="40">
        <f>+K41-K57</f>
        <v>0</v>
      </c>
    </row>
    <row r="59" spans="2:11" ht="12.75">
      <c r="B59">
        <v>12</v>
      </c>
      <c r="D59" s="2" t="s">
        <v>179</v>
      </c>
      <c r="I59" s="54">
        <v>242</v>
      </c>
      <c r="K59" s="54">
        <v>204</v>
      </c>
    </row>
    <row r="60" spans="9:11" ht="12.75">
      <c r="I60" s="41"/>
      <c r="K60" s="41"/>
    </row>
    <row r="61" ht="12.75">
      <c r="K61" s="41"/>
    </row>
    <row r="62" ht="12.75">
      <c r="K62" s="41"/>
    </row>
    <row r="63" ht="12.75">
      <c r="K63" s="41"/>
    </row>
    <row r="64" ht="12.75">
      <c r="K64" s="41"/>
    </row>
    <row r="65" ht="12.75">
      <c r="K65" s="41"/>
    </row>
    <row r="66" ht="12.75">
      <c r="K66" s="41"/>
    </row>
  </sheetData>
  <printOptions/>
  <pageMargins left="0.75" right="0.75" top="1" bottom="0" header="0.5" footer="0.5"/>
  <pageSetup horizontalDpi="360" verticalDpi="36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5"/>
  <sheetViews>
    <sheetView workbookViewId="0" topLeftCell="A6">
      <selection activeCell="F6" sqref="F6"/>
    </sheetView>
  </sheetViews>
  <sheetFormatPr defaultColWidth="9.140625" defaultRowHeight="12.75"/>
  <cols>
    <col min="1" max="1" width="2.7109375" style="0" customWidth="1"/>
    <col min="2" max="2" width="1.7109375" style="0" customWidth="1"/>
    <col min="3" max="3" width="3.140625" style="0" customWidth="1"/>
    <col min="4" max="4" width="15.140625" style="0" customWidth="1"/>
    <col min="5" max="5" width="8.00390625" style="0" customWidth="1"/>
    <col min="6" max="6" width="9.7109375" style="0" customWidth="1"/>
    <col min="7" max="7" width="1.7109375" style="0" customWidth="1"/>
    <col min="8" max="8" width="14.421875" style="0" customWidth="1"/>
    <col min="9" max="9" width="2.7109375" style="0" customWidth="1"/>
    <col min="10" max="10" width="11.00390625" style="0" customWidth="1"/>
    <col min="11" max="11" width="1.7109375" style="0" customWidth="1"/>
    <col min="12" max="12" width="13.00390625" style="0" customWidth="1"/>
    <col min="13" max="13" width="3.7109375" style="0" customWidth="1"/>
  </cols>
  <sheetData>
    <row r="1" spans="5:8" ht="15.75">
      <c r="E1" s="64" t="s">
        <v>0</v>
      </c>
      <c r="F1" s="64"/>
      <c r="G1" s="64"/>
      <c r="H1" s="64"/>
    </row>
    <row r="2" spans="5:8" ht="12.75">
      <c r="E2" s="67" t="s">
        <v>1</v>
      </c>
      <c r="F2" s="67"/>
      <c r="G2" s="67"/>
      <c r="H2" s="67"/>
    </row>
    <row r="3" spans="5:8" ht="12.75">
      <c r="E3" s="24"/>
      <c r="F3" s="24"/>
      <c r="G3" s="24"/>
      <c r="H3" s="24"/>
    </row>
    <row r="4" ht="12.75">
      <c r="B4" s="2" t="s">
        <v>90</v>
      </c>
    </row>
    <row r="6" spans="1:3" ht="12.75">
      <c r="A6" s="3" t="s">
        <v>13</v>
      </c>
      <c r="C6" s="2" t="s">
        <v>91</v>
      </c>
    </row>
    <row r="7" ht="12.75">
      <c r="C7" t="s">
        <v>136</v>
      </c>
    </row>
    <row r="8" ht="12.75">
      <c r="C8" t="s">
        <v>116</v>
      </c>
    </row>
    <row r="10" spans="1:3" ht="12.75">
      <c r="A10" s="3" t="s">
        <v>20</v>
      </c>
      <c r="C10" s="2" t="s">
        <v>92</v>
      </c>
    </row>
    <row r="11" ht="12.75">
      <c r="C11" t="s">
        <v>93</v>
      </c>
    </row>
    <row r="13" spans="1:3" ht="12.75">
      <c r="A13" s="3" t="s">
        <v>49</v>
      </c>
      <c r="C13" s="2" t="s">
        <v>94</v>
      </c>
    </row>
    <row r="14" ht="12.75">
      <c r="C14" t="s">
        <v>95</v>
      </c>
    </row>
    <row r="16" spans="1:3" ht="12.75">
      <c r="A16" s="3" t="s">
        <v>65</v>
      </c>
      <c r="C16" s="2" t="s">
        <v>37</v>
      </c>
    </row>
    <row r="17" spans="6:12" ht="12.75">
      <c r="F17" s="66" t="s">
        <v>3</v>
      </c>
      <c r="G17" s="66"/>
      <c r="H17" s="66"/>
      <c r="J17" s="66" t="s">
        <v>10</v>
      </c>
      <c r="K17" s="66"/>
      <c r="L17" s="66"/>
    </row>
    <row r="18" spans="6:12" ht="12.75">
      <c r="F18" s="17"/>
      <c r="H18" s="17" t="s">
        <v>137</v>
      </c>
      <c r="J18" s="17"/>
      <c r="L18" s="17" t="s">
        <v>137</v>
      </c>
    </row>
    <row r="19" spans="6:12" ht="12.75">
      <c r="F19" s="17" t="s">
        <v>96</v>
      </c>
      <c r="H19" s="17" t="s">
        <v>98</v>
      </c>
      <c r="J19" s="17" t="s">
        <v>99</v>
      </c>
      <c r="L19" s="17" t="s">
        <v>98</v>
      </c>
    </row>
    <row r="20" spans="6:12" ht="12.75">
      <c r="F20" s="17" t="s">
        <v>97</v>
      </c>
      <c r="H20" s="17" t="s">
        <v>97</v>
      </c>
      <c r="J20" s="17" t="s">
        <v>100</v>
      </c>
      <c r="L20" s="17" t="s">
        <v>101</v>
      </c>
    </row>
    <row r="21" spans="6:12" ht="12.75">
      <c r="F21" t="s">
        <v>191</v>
      </c>
      <c r="H21" s="17" t="s">
        <v>192</v>
      </c>
      <c r="J21" s="17" t="s">
        <v>191</v>
      </c>
      <c r="L21" s="17" t="s">
        <v>192</v>
      </c>
    </row>
    <row r="22" spans="6:12" ht="12.75">
      <c r="F22" s="17" t="s">
        <v>7</v>
      </c>
      <c r="H22" s="17" t="s">
        <v>7</v>
      </c>
      <c r="J22" s="17" t="s">
        <v>7</v>
      </c>
      <c r="L22" s="17" t="s">
        <v>7</v>
      </c>
    </row>
    <row r="23" ht="12.75">
      <c r="C23" t="s">
        <v>102</v>
      </c>
    </row>
    <row r="24" spans="3:12" ht="12.75">
      <c r="C24" s="3" t="s">
        <v>103</v>
      </c>
      <c r="F24" s="6">
        <v>1881</v>
      </c>
      <c r="H24" s="19" t="s">
        <v>84</v>
      </c>
      <c r="I24" s="6"/>
      <c r="J24" s="6">
        <v>3484</v>
      </c>
      <c r="K24" s="6"/>
      <c r="L24" s="19" t="s">
        <v>84</v>
      </c>
    </row>
    <row r="25" spans="3:12" ht="12.75">
      <c r="C25" s="3" t="s">
        <v>104</v>
      </c>
      <c r="F25" s="7">
        <v>0</v>
      </c>
      <c r="H25" s="20" t="s">
        <v>84</v>
      </c>
      <c r="I25" s="6"/>
      <c r="J25" s="7">
        <v>-22.191</v>
      </c>
      <c r="K25" s="6"/>
      <c r="L25" s="20" t="s">
        <v>84</v>
      </c>
    </row>
    <row r="26" spans="6:12" ht="12.75">
      <c r="F26" s="6">
        <f>SUM(F24:F25)</f>
        <v>1881</v>
      </c>
      <c r="H26" s="19" t="s">
        <v>84</v>
      </c>
      <c r="I26" s="6"/>
      <c r="J26" s="6">
        <f>SUM(J24:J25)</f>
        <v>3461.809</v>
      </c>
      <c r="K26" s="6"/>
      <c r="L26" s="19" t="s">
        <v>84</v>
      </c>
    </row>
    <row r="27" spans="3:12" ht="12.75">
      <c r="C27" t="s">
        <v>105</v>
      </c>
      <c r="F27" s="6"/>
      <c r="H27" s="19"/>
      <c r="I27" s="6"/>
      <c r="J27" s="6"/>
      <c r="K27" s="6"/>
      <c r="L27" s="19"/>
    </row>
    <row r="28" spans="3:12" ht="12.75">
      <c r="C28" s="3" t="s">
        <v>103</v>
      </c>
      <c r="F28" s="6">
        <v>39</v>
      </c>
      <c r="H28" s="19" t="s">
        <v>84</v>
      </c>
      <c r="I28" s="6"/>
      <c r="J28" s="6">
        <v>171</v>
      </c>
      <c r="K28" s="6"/>
      <c r="L28" s="19" t="s">
        <v>84</v>
      </c>
    </row>
    <row r="29" spans="3:12" ht="12.75">
      <c r="C29" s="3" t="s">
        <v>104</v>
      </c>
      <c r="F29" s="6">
        <v>0</v>
      </c>
      <c r="H29" s="19" t="s">
        <v>84</v>
      </c>
      <c r="I29" s="6"/>
      <c r="J29" s="6">
        <v>20</v>
      </c>
      <c r="K29" s="6"/>
      <c r="L29" s="19" t="s">
        <v>84</v>
      </c>
    </row>
    <row r="30" spans="6:12" ht="13.5" thickBot="1">
      <c r="F30" s="18">
        <f>SUM(F26:F29)</f>
        <v>1920</v>
      </c>
      <c r="H30" s="21" t="s">
        <v>84</v>
      </c>
      <c r="I30" s="6"/>
      <c r="J30" s="18">
        <f>SUM(J26:J29)</f>
        <v>3652.809</v>
      </c>
      <c r="K30" s="6"/>
      <c r="L30" s="21" t="s">
        <v>84</v>
      </c>
    </row>
    <row r="31" ht="13.5" thickTop="1"/>
    <row r="32" spans="1:3" ht="12.75">
      <c r="A32" s="3" t="s">
        <v>67</v>
      </c>
      <c r="C32" s="2" t="s">
        <v>106</v>
      </c>
    </row>
    <row r="33" ht="12.75">
      <c r="C33" t="s">
        <v>107</v>
      </c>
    </row>
    <row r="35" spans="1:3" ht="12.75">
      <c r="A35" s="3" t="s">
        <v>69</v>
      </c>
      <c r="C35" s="2" t="s">
        <v>108</v>
      </c>
    </row>
    <row r="36" ht="12.75">
      <c r="C36" t="s">
        <v>109</v>
      </c>
    </row>
    <row r="38" spans="1:3" ht="12.75">
      <c r="A38" s="3" t="s">
        <v>73</v>
      </c>
      <c r="C38" s="2" t="s">
        <v>110</v>
      </c>
    </row>
    <row r="39" ht="12.75">
      <c r="C39" t="s">
        <v>138</v>
      </c>
    </row>
    <row r="41" spans="1:3" ht="12.75">
      <c r="A41" s="3" t="s">
        <v>74</v>
      </c>
      <c r="C41" s="2" t="s">
        <v>111</v>
      </c>
    </row>
    <row r="42" spans="1:3" ht="12.75">
      <c r="A42" s="3"/>
      <c r="C42" s="55" t="s">
        <v>209</v>
      </c>
    </row>
    <row r="44" spans="1:3" ht="12.75">
      <c r="A44" s="3" t="s">
        <v>78</v>
      </c>
      <c r="C44" s="2" t="s">
        <v>112</v>
      </c>
    </row>
    <row r="45" spans="1:3" ht="12.75">
      <c r="A45" s="3"/>
      <c r="C45" s="55" t="s">
        <v>194</v>
      </c>
    </row>
    <row r="46" ht="12.75">
      <c r="C46" t="s">
        <v>193</v>
      </c>
    </row>
    <row r="48" spans="1:3" ht="12.75">
      <c r="A48" s="3" t="s">
        <v>80</v>
      </c>
      <c r="C48" s="2" t="s">
        <v>113</v>
      </c>
    </row>
    <row r="49" ht="12.75">
      <c r="C49" t="s">
        <v>210</v>
      </c>
    </row>
    <row r="55" spans="1:3" ht="12.75">
      <c r="A55" s="3" t="s">
        <v>82</v>
      </c>
      <c r="C55" s="2" t="s">
        <v>114</v>
      </c>
    </row>
    <row r="56" ht="12.75">
      <c r="C56" t="s">
        <v>211</v>
      </c>
    </row>
    <row r="57" ht="12.75">
      <c r="C57" t="s">
        <v>212</v>
      </c>
    </row>
    <row r="58" ht="12.75">
      <c r="C58" t="s">
        <v>226</v>
      </c>
    </row>
    <row r="59" ht="12.75">
      <c r="C59" t="s">
        <v>214</v>
      </c>
    </row>
    <row r="61" spans="1:3" ht="12.75">
      <c r="A61" s="3" t="s">
        <v>115</v>
      </c>
      <c r="C61" s="2" t="s">
        <v>139</v>
      </c>
    </row>
    <row r="62" spans="3:12" ht="12.75">
      <c r="C62" t="s">
        <v>14</v>
      </c>
      <c r="D62" t="s">
        <v>180</v>
      </c>
      <c r="L62" s="5" t="s">
        <v>7</v>
      </c>
    </row>
    <row r="63" spans="4:13" ht="12.75">
      <c r="D63" t="s">
        <v>118</v>
      </c>
      <c r="L63" s="37">
        <v>117</v>
      </c>
      <c r="M63" s="2" t="s">
        <v>181</v>
      </c>
    </row>
    <row r="64" spans="4:12" ht="12.75">
      <c r="D64" t="s">
        <v>117</v>
      </c>
      <c r="L64" s="22">
        <v>4000</v>
      </c>
    </row>
    <row r="65" ht="13.5" thickBot="1">
      <c r="L65" s="34">
        <f>SUM(L63:L64)</f>
        <v>4117</v>
      </c>
    </row>
    <row r="66" spans="4:12" ht="11.25" customHeight="1" thickTop="1">
      <c r="D66" t="s">
        <v>81</v>
      </c>
      <c r="L66" s="35"/>
    </row>
    <row r="67" spans="4:13" ht="13.5" thickBot="1">
      <c r="D67" t="s">
        <v>119</v>
      </c>
      <c r="L67" s="36">
        <v>212</v>
      </c>
      <c r="M67" s="2" t="s">
        <v>181</v>
      </c>
    </row>
    <row r="68" spans="12:13" ht="4.5" customHeight="1" thickTop="1">
      <c r="L68" s="56"/>
      <c r="M68" s="2"/>
    </row>
    <row r="69" spans="3:12" ht="12.75">
      <c r="C69" s="38" t="s">
        <v>181</v>
      </c>
      <c r="D69" t="s">
        <v>182</v>
      </c>
      <c r="L69" s="6"/>
    </row>
    <row r="70" spans="4:12" ht="12.75">
      <c r="D70" t="s">
        <v>144</v>
      </c>
      <c r="L70" s="22">
        <v>20</v>
      </c>
    </row>
    <row r="71" spans="4:12" ht="12.75">
      <c r="D71" t="s">
        <v>145</v>
      </c>
      <c r="L71" s="22">
        <v>309</v>
      </c>
    </row>
    <row r="72" ht="13.5" thickBot="1">
      <c r="L72" s="34">
        <f>SUM(L70:L71)</f>
        <v>329</v>
      </c>
    </row>
    <row r="73" ht="13.5" thickTop="1"/>
    <row r="74" spans="3:4" ht="12.75">
      <c r="C74" t="s">
        <v>16</v>
      </c>
      <c r="D74" t="s">
        <v>227</v>
      </c>
    </row>
    <row r="75" ht="4.5" customHeight="1"/>
    <row r="76" ht="12.75">
      <c r="D76" t="s">
        <v>198</v>
      </c>
    </row>
    <row r="77" ht="4.5" customHeight="1"/>
    <row r="78" ht="12.75">
      <c r="D78" t="s">
        <v>195</v>
      </c>
    </row>
    <row r="80" spans="3:4" ht="12.75">
      <c r="C80" t="s">
        <v>18</v>
      </c>
      <c r="D80" t="s">
        <v>187</v>
      </c>
    </row>
    <row r="82" spans="1:3" ht="12.75">
      <c r="A82" s="3" t="s">
        <v>120</v>
      </c>
      <c r="C82" s="2" t="s">
        <v>121</v>
      </c>
    </row>
    <row r="83" ht="12.75">
      <c r="C83" t="s">
        <v>204</v>
      </c>
    </row>
    <row r="84" ht="12.75">
      <c r="C84" t="s">
        <v>205</v>
      </c>
    </row>
    <row r="86" spans="1:3" ht="12.75">
      <c r="A86" s="3" t="s">
        <v>122</v>
      </c>
      <c r="C86" s="2" t="s">
        <v>123</v>
      </c>
    </row>
    <row r="87" ht="12.75">
      <c r="C87" t="s">
        <v>188</v>
      </c>
    </row>
    <row r="89" spans="1:3" ht="12.75">
      <c r="A89" s="3" t="s">
        <v>124</v>
      </c>
      <c r="C89" s="2" t="s">
        <v>125</v>
      </c>
    </row>
    <row r="90" ht="12.75">
      <c r="C90" t="s">
        <v>126</v>
      </c>
    </row>
    <row r="92" spans="1:12" ht="12.75">
      <c r="A92" s="3" t="s">
        <v>127</v>
      </c>
      <c r="C92" s="2" t="s">
        <v>128</v>
      </c>
      <c r="H92" s="23"/>
      <c r="J92" s="23" t="s">
        <v>149</v>
      </c>
      <c r="L92" s="23" t="s">
        <v>147</v>
      </c>
    </row>
    <row r="93" spans="8:12" ht="12.75">
      <c r="H93" s="38"/>
      <c r="J93" s="23" t="s">
        <v>150</v>
      </c>
      <c r="L93" s="23" t="s">
        <v>148</v>
      </c>
    </row>
    <row r="94" spans="8:12" ht="12.75">
      <c r="H94" s="38" t="s">
        <v>15</v>
      </c>
      <c r="J94" s="23" t="s">
        <v>151</v>
      </c>
      <c r="L94" s="23" t="s">
        <v>146</v>
      </c>
    </row>
    <row r="95" spans="8:12" ht="12.75">
      <c r="H95" s="23" t="s">
        <v>152</v>
      </c>
      <c r="J95" s="23" t="s">
        <v>153</v>
      </c>
      <c r="L95" s="23" t="s">
        <v>154</v>
      </c>
    </row>
    <row r="96" ht="4.5" customHeight="1"/>
    <row r="97" spans="4:12" ht="12.75">
      <c r="D97" t="s">
        <v>129</v>
      </c>
      <c r="H97" s="22">
        <f>46858+1244</f>
        <v>48102</v>
      </c>
      <c r="I97" s="22"/>
      <c r="J97" s="22">
        <f>14120+473</f>
        <v>14593</v>
      </c>
      <c r="K97" s="22"/>
      <c r="L97" s="22">
        <f>74420+5959</f>
        <v>80379</v>
      </c>
    </row>
    <row r="98" spans="8:12" ht="4.5" customHeight="1">
      <c r="H98" s="22"/>
      <c r="I98" s="22"/>
      <c r="J98" s="22"/>
      <c r="K98" s="22"/>
      <c r="L98" s="22"/>
    </row>
    <row r="99" spans="4:12" ht="12.75">
      <c r="D99" t="s">
        <v>130</v>
      </c>
      <c r="H99" s="22">
        <f>2289-1244</f>
        <v>1045</v>
      </c>
      <c r="I99" s="22"/>
      <c r="J99" s="22">
        <f>625-473</f>
        <v>152</v>
      </c>
      <c r="K99" s="22"/>
      <c r="L99" s="22">
        <f>7022-5959</f>
        <v>1063</v>
      </c>
    </row>
    <row r="100" spans="8:12" ht="4.5" customHeight="1">
      <c r="H100" s="22"/>
      <c r="I100" s="22"/>
      <c r="J100" s="22"/>
      <c r="K100" s="22"/>
      <c r="L100" s="22"/>
    </row>
    <row r="101" spans="4:12" ht="12.75">
      <c r="D101" t="s">
        <v>131</v>
      </c>
      <c r="H101" s="22">
        <v>253</v>
      </c>
      <c r="I101" s="22"/>
      <c r="J101" s="22">
        <v>84</v>
      </c>
      <c r="K101" s="22"/>
      <c r="L101" s="22">
        <v>5985</v>
      </c>
    </row>
    <row r="102" spans="8:12" ht="13.5" thickBot="1">
      <c r="H102" s="18">
        <f>SUM(H97:H101)</f>
        <v>49400</v>
      </c>
      <c r="I102" s="6"/>
      <c r="J102" s="18">
        <f>SUM(J97:J101)</f>
        <v>14829</v>
      </c>
      <c r="K102" s="6"/>
      <c r="L102" s="18">
        <f>SUM(L97:L101)</f>
        <v>87427</v>
      </c>
    </row>
    <row r="103" ht="13.5" thickTop="1"/>
    <row r="107" ht="12.75">
      <c r="L107" t="s">
        <v>155</v>
      </c>
    </row>
    <row r="109" spans="1:3" ht="12.75">
      <c r="A109" s="3" t="s">
        <v>132</v>
      </c>
      <c r="C109" s="2" t="s">
        <v>140</v>
      </c>
    </row>
    <row r="110" ht="12.75">
      <c r="C110" t="s">
        <v>207</v>
      </c>
    </row>
    <row r="111" ht="12.75">
      <c r="C111" t="s">
        <v>206</v>
      </c>
    </row>
    <row r="112" ht="12.75">
      <c r="C112" t="s">
        <v>199</v>
      </c>
    </row>
    <row r="114" spans="1:3" ht="12.75">
      <c r="A114" s="3" t="s">
        <v>134</v>
      </c>
      <c r="C114" s="2" t="s">
        <v>133</v>
      </c>
    </row>
    <row r="115" ht="12.75">
      <c r="C115" t="s">
        <v>215</v>
      </c>
    </row>
    <row r="116" ht="12.75">
      <c r="C116" t="s">
        <v>216</v>
      </c>
    </row>
    <row r="117" ht="12.75">
      <c r="C117" t="s">
        <v>217</v>
      </c>
    </row>
    <row r="118" ht="12.75">
      <c r="C118" t="s">
        <v>218</v>
      </c>
    </row>
    <row r="119" ht="12.75">
      <c r="C119" t="s">
        <v>219</v>
      </c>
    </row>
    <row r="120" ht="7.5" customHeight="1"/>
    <row r="121" ht="12.75">
      <c r="C121" t="s">
        <v>200</v>
      </c>
    </row>
    <row r="122" ht="12.75">
      <c r="C122" t="s">
        <v>201</v>
      </c>
    </row>
    <row r="123" ht="12.75">
      <c r="C123" t="s">
        <v>202</v>
      </c>
    </row>
    <row r="125" spans="1:3" ht="12.75">
      <c r="A125" s="3" t="s">
        <v>135</v>
      </c>
      <c r="C125" s="2" t="s">
        <v>156</v>
      </c>
    </row>
    <row r="126" ht="12.75">
      <c r="C126" t="s">
        <v>222</v>
      </c>
    </row>
    <row r="127" ht="12.75">
      <c r="C127" t="s">
        <v>223</v>
      </c>
    </row>
    <row r="128" ht="12.75">
      <c r="C128" t="s">
        <v>224</v>
      </c>
    </row>
    <row r="130" spans="1:3" ht="12.75">
      <c r="A130" s="3" t="s">
        <v>183</v>
      </c>
      <c r="C130" s="2" t="s">
        <v>196</v>
      </c>
    </row>
    <row r="131" spans="1:4" ht="12.75">
      <c r="A131" s="3"/>
      <c r="C131" t="s">
        <v>14</v>
      </c>
      <c r="D131" t="s">
        <v>213</v>
      </c>
    </row>
    <row r="132" ht="12.75">
      <c r="D132" t="s">
        <v>225</v>
      </c>
    </row>
    <row r="133" ht="6" customHeight="1"/>
    <row r="134" spans="3:4" ht="12.75">
      <c r="C134" t="s">
        <v>16</v>
      </c>
      <c r="D134" t="s">
        <v>221</v>
      </c>
    </row>
    <row r="135" ht="12.75">
      <c r="D135" t="s">
        <v>220</v>
      </c>
    </row>
    <row r="136" ht="12.75">
      <c r="H136" t="s">
        <v>189</v>
      </c>
    </row>
    <row r="137" spans="1:3" ht="12.75">
      <c r="A137">
        <v>21</v>
      </c>
      <c r="C137" s="2" t="s">
        <v>197</v>
      </c>
    </row>
    <row r="138" ht="12.75">
      <c r="C138" t="s">
        <v>203</v>
      </c>
    </row>
    <row r="145" ht="12.75">
      <c r="C145" t="s">
        <v>184</v>
      </c>
    </row>
    <row r="147" ht="12.75">
      <c r="C147" t="s">
        <v>185</v>
      </c>
    </row>
    <row r="148" ht="12.75">
      <c r="C148" t="s">
        <v>186</v>
      </c>
    </row>
    <row r="149" ht="12.75">
      <c r="C149" t="s">
        <v>208</v>
      </c>
    </row>
    <row r="155" ht="12.75">
      <c r="C155" t="s">
        <v>155</v>
      </c>
    </row>
  </sheetData>
  <mergeCells count="4">
    <mergeCell ref="F17:H17"/>
    <mergeCell ref="J17:L17"/>
    <mergeCell ref="E1:H1"/>
    <mergeCell ref="E2:H2"/>
  </mergeCells>
  <printOptions/>
  <pageMargins left="0.75" right="0.75" top="1" bottom="1" header="0.5" footer="0.5"/>
  <pageSetup horizontalDpi="360" verticalDpi="36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LEAN FOUNDRY</dc:creator>
  <cp:keywords/>
  <dc:description/>
  <cp:lastModifiedBy>xxx</cp:lastModifiedBy>
  <cp:lastPrinted>2000-01-27T08:52:37Z</cp:lastPrinted>
  <dcterms:created xsi:type="dcterms:W3CDTF">1999-11-05T02:39:18Z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